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kal2-my.sharepoint.com/personal/a_recht_bkal_schule_koeln/Documents/Fachschule für Wirtschaft/BWL - Investition_Finanzierung/Optimaler Verschuldungsgrad/"/>
    </mc:Choice>
  </mc:AlternateContent>
  <xr:revisionPtr revIDLastSave="37" documentId="14_{690D2DA5-54FD-453F-A944-F6C486179455}" xr6:coauthVersionLast="47" xr6:coauthVersionMax="47" xr10:uidLastSave="{5796F54E-E65B-6348-BD56-C87F713F87B2}"/>
  <bookViews>
    <workbookView xWindow="0" yWindow="680" windowWidth="28800" windowHeight="17920" xr2:uid="{ADE463EB-F27B-A647-8449-AAD182E32A94}"/>
  </bookViews>
  <sheets>
    <sheet name="GKR const, EKR sinkt bei EF" sheetId="1" r:id="rId1"/>
    <sheet name="GKR steigt, EKR const bei EF" sheetId="4" r:id="rId2"/>
    <sheet name="GKR steigt, EKR steigt bei EF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G25" i="1"/>
  <c r="J2" i="1"/>
  <c r="J2" i="4"/>
  <c r="J3" i="5"/>
  <c r="J2" i="5"/>
  <c r="C19" i="5"/>
  <c r="C18" i="5"/>
  <c r="F23" i="5" s="1"/>
  <c r="C16" i="5"/>
  <c r="C14" i="5"/>
  <c r="F13" i="5"/>
  <c r="C10" i="5"/>
  <c r="F9" i="5"/>
  <c r="J8" i="5"/>
  <c r="F8" i="5"/>
  <c r="F10" i="5" s="1"/>
  <c r="J1" i="5"/>
  <c r="C19" i="4"/>
  <c r="C18" i="4"/>
  <c r="F23" i="4" s="1"/>
  <c r="F3" i="4" s="1"/>
  <c r="C16" i="4"/>
  <c r="C14" i="4"/>
  <c r="F13" i="4"/>
  <c r="C10" i="4"/>
  <c r="F9" i="4"/>
  <c r="J8" i="4"/>
  <c r="F8" i="4"/>
  <c r="F10" i="4" s="1"/>
  <c r="J1" i="4"/>
  <c r="F13" i="1"/>
  <c r="F9" i="1"/>
  <c r="C16" i="1"/>
  <c r="J8" i="1"/>
  <c r="C19" i="1"/>
  <c r="C18" i="1"/>
  <c r="C10" i="1"/>
  <c r="C14" i="1"/>
  <c r="J9" i="5" l="1"/>
  <c r="J10" i="5" s="1"/>
  <c r="J13" i="5"/>
  <c r="J19" i="5" s="1"/>
  <c r="J13" i="4"/>
  <c r="J9" i="4"/>
  <c r="J10" i="4" s="1"/>
  <c r="F19" i="5"/>
  <c r="J16" i="5"/>
  <c r="C20" i="5"/>
  <c r="F16" i="5"/>
  <c r="J19" i="4"/>
  <c r="F19" i="4"/>
  <c r="J16" i="4"/>
  <c r="F16" i="4"/>
  <c r="F14" i="5"/>
  <c r="C20" i="4"/>
  <c r="C20" i="1"/>
  <c r="J22" i="5" l="1"/>
  <c r="F22" i="5"/>
  <c r="J14" i="5" s="1"/>
  <c r="G25" i="5"/>
  <c r="F20" i="5"/>
  <c r="E25" i="5" s="1"/>
  <c r="F12" i="5"/>
  <c r="F18" i="5" s="1"/>
  <c r="J22" i="4"/>
  <c r="F22" i="4"/>
  <c r="G25" i="4"/>
  <c r="F19" i="1"/>
  <c r="F22" i="1"/>
  <c r="F8" i="1"/>
  <c r="F10" i="1" s="1"/>
  <c r="J1" i="1"/>
  <c r="J13" i="1" s="1"/>
  <c r="F23" i="1"/>
  <c r="J12" i="5" l="1"/>
  <c r="J18" i="5" s="1"/>
  <c r="J20" i="5"/>
  <c r="E27" i="5"/>
  <c r="F26" i="5"/>
  <c r="F25" i="5"/>
  <c r="J3" i="4"/>
  <c r="J14" i="4" s="1"/>
  <c r="F14" i="4"/>
  <c r="F16" i="1"/>
  <c r="J3" i="1"/>
  <c r="J14" i="1" s="1"/>
  <c r="F14" i="1"/>
  <c r="J22" i="1"/>
  <c r="J9" i="1"/>
  <c r="F12" i="4" l="1"/>
  <c r="F18" i="4" s="1"/>
  <c r="F20" i="4"/>
  <c r="E25" i="4" s="1"/>
  <c r="J20" i="4"/>
  <c r="J12" i="4"/>
  <c r="J18" i="4" s="1"/>
  <c r="J10" i="1"/>
  <c r="J16" i="1"/>
  <c r="F12" i="1"/>
  <c r="F18" i="1" s="1"/>
  <c r="F20" i="1"/>
  <c r="E25" i="1" s="1"/>
  <c r="J12" i="1"/>
  <c r="J18" i="1" s="1"/>
  <c r="J20" i="1"/>
  <c r="J19" i="1"/>
  <c r="E27" i="4" l="1"/>
  <c r="F26" i="4"/>
  <c r="F25" i="4"/>
  <c r="E27" i="1"/>
  <c r="F26" i="1"/>
  <c r="F25" i="1"/>
</calcChain>
</file>

<file path=xl/sharedStrings.xml><?xml version="1.0" encoding="utf-8"?>
<sst xmlns="http://schemas.openxmlformats.org/spreadsheetml/2006/main" count="79" uniqueCount="23">
  <si>
    <t>EK</t>
  </si>
  <si>
    <t>FK</t>
  </si>
  <si>
    <t>GK</t>
  </si>
  <si>
    <t>vor Inv</t>
  </si>
  <si>
    <t>EKR</t>
  </si>
  <si>
    <t>FKV</t>
  </si>
  <si>
    <t>GKR</t>
  </si>
  <si>
    <t>FKZ</t>
  </si>
  <si>
    <t>nach Inv + FF</t>
  </si>
  <si>
    <t>Investition</t>
  </si>
  <si>
    <t>neuer FKZS</t>
  </si>
  <si>
    <t>GdV</t>
  </si>
  <si>
    <t>nach Inv + EF</t>
  </si>
  <si>
    <t>EBI</t>
  </si>
  <si>
    <t>REG</t>
  </si>
  <si>
    <t>ΔGKR</t>
  </si>
  <si>
    <t>I * GdV0 / GK1 * (GKR0 - FKZS0)</t>
  </si>
  <si>
    <r>
      <rPr>
        <sz val="12"/>
        <color theme="1"/>
        <rFont val="Aptos Narrow"/>
        <family val="2"/>
      </rPr>
      <t>Δ</t>
    </r>
    <r>
      <rPr>
        <sz val="12"/>
        <color theme="1"/>
        <rFont val="Aptos Narrow"/>
        <family val="2"/>
        <scheme val="minor"/>
      </rPr>
      <t>EBI für GKR = const</t>
    </r>
  </si>
  <si>
    <r>
      <rPr>
        <sz val="12"/>
        <color theme="1"/>
        <rFont val="Aptos Narrow"/>
        <family val="2"/>
      </rPr>
      <t>Δ</t>
    </r>
    <r>
      <rPr>
        <sz val="12"/>
        <color theme="1"/>
        <rFont val="Aptos Narrow"/>
        <family val="2"/>
        <scheme val="minor"/>
      </rPr>
      <t>EBI für EKR = const</t>
    </r>
  </si>
  <si>
    <t>ΔEBI = ΔFKZ</t>
  </si>
  <si>
    <t>ΔEBI = ΔREG</t>
  </si>
  <si>
    <t>ΔEBI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</si>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</sst>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sz val="12"/>
      <color rgb="FF00B0F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6">
    <xf numFmtId="0" fontId="0" fillId="0" borderId="0" xfId="0"/>
    <xf numFmtId="164" fontId="0" fillId="0" borderId="0" xfId="0" applyNumberFormat="1"/>
    <xf numFmtId="10" fontId="0" fillId="0" borderId="0" xfId="1" applyNumberFormat="1" applyFont="1"/>
    <xf numFmtId="0" fontId="0" fillId="0" borderId="0" xfId="0" applyAlignment="1">
      <alignment horizontal="center"/>
    </xf>
    <xf numFmtId="10" fontId="0" fillId="0" borderId="0" xfId="0" applyNumberFormat="1"/>
    <xf numFmtId="10" fontId="0" fillId="0" borderId="0" xfId="0" applyNumberForma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10" fontId="4" fillId="0" borderId="0" xfId="1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Protection="1">
      <protection locked="0"/>
    </xf>
    <xf numFmtId="10" fontId="3" fillId="0" borderId="0" xfId="0" applyNumberFormat="1" applyFont="1" applyProtection="1">
      <protection locked="0"/>
    </xf>
    <xf numFmtId="10" fontId="4" fillId="0" borderId="0" xfId="0" applyNumberFormat="1" applyFont="1"/>
    <xf numFmtId="0" fontId="0" fillId="0" borderId="0" xfId="0" applyAlignment="1">
      <alignment horizontal="center"/>
    </xf>
  </cellXfs>
  <cellStyles count="3">
    <cellStyle name="Prozent" xfId="1" builtinId="5"/>
    <cellStyle name="Standard" xfId="0" builtinId="0"/>
    <cellStyle name="Standard 2" xfId="2" xr:uid="{BA3A5A1E-25A9-A541-956C-2D6BCC1132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04373-A50F-CC4F-98A6-727B5216F1C5}">
  <dimension ref="A1:K27"/>
  <sheetViews>
    <sheetView tabSelected="1" zoomScale="120" zoomScaleNormal="120" workbookViewId="0"/>
  </sheetViews>
  <sheetFormatPr baseColWidth="10" defaultRowHeight="16" x14ac:dyDescent="0.2"/>
  <cols>
    <col min="1" max="1" width="8.33203125" customWidth="1"/>
    <col min="2" max="2" width="3.6640625" customWidth="1"/>
    <col min="3" max="3" width="14.33203125" style="6" bestFit="1" customWidth="1"/>
    <col min="4" max="4" width="3.6640625" style="6" customWidth="1"/>
    <col min="5" max="5" width="18.1640625" bestFit="1" customWidth="1"/>
    <col min="6" max="6" width="14.33203125" bestFit="1" customWidth="1"/>
    <col min="7" max="7" width="26.6640625" bestFit="1" customWidth="1"/>
    <col min="8" max="8" width="3.6640625" style="6" customWidth="1"/>
    <col min="9" max="9" width="18" customWidth="1"/>
    <col min="10" max="10" width="14.33203125" customWidth="1"/>
    <col min="11" max="11" width="3.6640625" customWidth="1"/>
  </cols>
  <sheetData>
    <row r="1" spans="1:11" x14ac:dyDescent="0.2">
      <c r="A1" t="s">
        <v>22</v>
      </c>
      <c r="E1" t="s">
        <v>9</v>
      </c>
      <c r="F1" s="12">
        <v>3500000</v>
      </c>
      <c r="I1" t="s">
        <v>9</v>
      </c>
      <c r="J1" s="8">
        <f>F1</f>
        <v>3500000</v>
      </c>
      <c r="K1" s="1"/>
    </row>
    <row r="2" spans="1:11" x14ac:dyDescent="0.2">
      <c r="E2" t="s">
        <v>10</v>
      </c>
      <c r="F2" s="13">
        <v>0.05</v>
      </c>
      <c r="I2" t="s">
        <v>10</v>
      </c>
      <c r="J2" s="14">
        <f>F2</f>
        <v>0.05</v>
      </c>
      <c r="K2" s="4"/>
    </row>
    <row r="3" spans="1:11" x14ac:dyDescent="0.2">
      <c r="E3" t="s">
        <v>21</v>
      </c>
      <c r="F3" s="12">
        <f>F22</f>
        <v>263087.24832214764</v>
      </c>
      <c r="I3" t="s">
        <v>21</v>
      </c>
      <c r="J3" s="8">
        <f>F3</f>
        <v>263087.24832214764</v>
      </c>
      <c r="K3" s="4"/>
    </row>
    <row r="5" spans="1:11" x14ac:dyDescent="0.2">
      <c r="C5" s="10" t="s">
        <v>3</v>
      </c>
      <c r="D5" s="7"/>
      <c r="F5" s="11" t="s">
        <v>12</v>
      </c>
      <c r="H5" s="7"/>
      <c r="J5" s="11" t="s">
        <v>8</v>
      </c>
      <c r="K5" s="3"/>
    </row>
    <row r="6" spans="1:11" x14ac:dyDescent="0.2">
      <c r="C6" s="10"/>
      <c r="D6" s="7"/>
      <c r="F6" s="11" t="s">
        <v>20</v>
      </c>
      <c r="H6" s="7"/>
      <c r="J6" s="11" t="s">
        <v>19</v>
      </c>
      <c r="K6" s="3"/>
    </row>
    <row r="7" spans="1:11" x14ac:dyDescent="0.2">
      <c r="C7" s="7"/>
      <c r="D7" s="7"/>
      <c r="F7" s="3"/>
      <c r="H7" s="7"/>
      <c r="J7" s="3"/>
      <c r="K7" s="3"/>
    </row>
    <row r="8" spans="1:11" x14ac:dyDescent="0.2">
      <c r="A8" t="s">
        <v>0</v>
      </c>
      <c r="C8" s="12">
        <v>62500000</v>
      </c>
      <c r="D8" s="8"/>
      <c r="F8" s="1">
        <f>C8+F1</f>
        <v>66000000</v>
      </c>
      <c r="H8" s="8"/>
      <c r="J8" s="1">
        <f>C8</f>
        <v>62500000</v>
      </c>
      <c r="K8" s="1"/>
    </row>
    <row r="9" spans="1:11" x14ac:dyDescent="0.2">
      <c r="A9" t="s">
        <v>1</v>
      </c>
      <c r="C9" s="12">
        <v>12000000</v>
      </c>
      <c r="D9" s="8"/>
      <c r="F9" s="1">
        <f>C9</f>
        <v>12000000</v>
      </c>
      <c r="H9" s="8"/>
      <c r="J9" s="1">
        <f>C9+J1</f>
        <v>15500000</v>
      </c>
      <c r="K9" s="1"/>
    </row>
    <row r="10" spans="1:11" x14ac:dyDescent="0.2">
      <c r="A10" t="s">
        <v>2</v>
      </c>
      <c r="C10" s="8">
        <f>C8+C9</f>
        <v>74500000</v>
      </c>
      <c r="D10" s="8"/>
      <c r="F10" s="1">
        <f>F8+F9</f>
        <v>78000000</v>
      </c>
      <c r="H10" s="8"/>
      <c r="J10" s="1">
        <f>J8+J9</f>
        <v>78000000</v>
      </c>
      <c r="K10" s="1"/>
    </row>
    <row r="11" spans="1:11" x14ac:dyDescent="0.2">
      <c r="C11" s="7"/>
      <c r="D11" s="7"/>
      <c r="F11" s="3"/>
      <c r="H11" s="7"/>
      <c r="J11" s="3"/>
      <c r="K11" s="3"/>
    </row>
    <row r="12" spans="1:11" x14ac:dyDescent="0.2">
      <c r="A12" t="s">
        <v>14</v>
      </c>
      <c r="C12" s="12">
        <v>5000000</v>
      </c>
      <c r="D12" s="8"/>
      <c r="F12" s="1">
        <f>F14-F13</f>
        <v>5263087.2483221479</v>
      </c>
      <c r="H12" s="8"/>
      <c r="J12" s="1">
        <f>J14-J13</f>
        <v>5088087.2483221479</v>
      </c>
      <c r="K12" s="1"/>
    </row>
    <row r="13" spans="1:11" x14ac:dyDescent="0.2">
      <c r="A13" t="s">
        <v>7</v>
      </c>
      <c r="C13" s="12">
        <v>600000</v>
      </c>
      <c r="D13" s="8"/>
      <c r="F13" s="1">
        <f>C13</f>
        <v>600000</v>
      </c>
      <c r="H13" s="8"/>
      <c r="J13" s="1">
        <f>C13+J1*J2</f>
        <v>775000</v>
      </c>
      <c r="K13" s="1"/>
    </row>
    <row r="14" spans="1:11" x14ac:dyDescent="0.2">
      <c r="A14" t="s">
        <v>13</v>
      </c>
      <c r="C14" s="8">
        <f>C12+C13</f>
        <v>5600000</v>
      </c>
      <c r="D14" s="8"/>
      <c r="F14" s="1">
        <f>C14+F3</f>
        <v>5863087.2483221479</v>
      </c>
      <c r="H14" s="8"/>
      <c r="J14" s="1">
        <f>C14+J3</f>
        <v>5863087.2483221479</v>
      </c>
      <c r="K14" s="1"/>
    </row>
    <row r="15" spans="1:11" x14ac:dyDescent="0.2">
      <c r="C15" s="8"/>
      <c r="D15" s="8"/>
      <c r="H15" s="8"/>
    </row>
    <row r="16" spans="1:11" x14ac:dyDescent="0.2">
      <c r="A16" t="s">
        <v>11</v>
      </c>
      <c r="C16" s="9">
        <f>C9/C8</f>
        <v>0.192</v>
      </c>
      <c r="D16" s="9"/>
      <c r="F16" s="2">
        <f>F9/F8</f>
        <v>0.18181818181818182</v>
      </c>
      <c r="H16" s="9"/>
      <c r="J16" s="2">
        <f>J9/J8</f>
        <v>0.248</v>
      </c>
      <c r="K16" s="2"/>
    </row>
    <row r="18" spans="1:11" x14ac:dyDescent="0.2">
      <c r="A18" t="s">
        <v>4</v>
      </c>
      <c r="C18" s="9">
        <f>C12/C8</f>
        <v>0.08</v>
      </c>
      <c r="D18" s="9"/>
      <c r="F18" s="2">
        <f>F12/F8</f>
        <v>7.9743746186699216E-2</v>
      </c>
      <c r="H18" s="9"/>
      <c r="J18" s="2">
        <f>J12/J8</f>
        <v>8.1409395973154372E-2</v>
      </c>
      <c r="K18" s="2"/>
    </row>
    <row r="19" spans="1:11" x14ac:dyDescent="0.2">
      <c r="A19" t="s">
        <v>5</v>
      </c>
      <c r="C19" s="9">
        <f>C13/C9</f>
        <v>0.05</v>
      </c>
      <c r="D19" s="9"/>
      <c r="F19" s="2">
        <f>F13/F9</f>
        <v>0.05</v>
      </c>
      <c r="H19" s="9"/>
      <c r="J19" s="2">
        <f>J13/J9</f>
        <v>0.05</v>
      </c>
      <c r="K19" s="2"/>
    </row>
    <row r="20" spans="1:11" x14ac:dyDescent="0.2">
      <c r="A20" t="s">
        <v>6</v>
      </c>
      <c r="C20" s="9">
        <f>C14/C10</f>
        <v>7.5167785234899323E-2</v>
      </c>
      <c r="D20" s="9"/>
      <c r="F20" s="2">
        <f>F14/F10</f>
        <v>7.5167785234899337E-2</v>
      </c>
      <c r="H20" s="9"/>
      <c r="J20" s="2">
        <f>J14/J10</f>
        <v>7.5167785234899337E-2</v>
      </c>
      <c r="K20" s="2"/>
    </row>
    <row r="22" spans="1:11" x14ac:dyDescent="0.2">
      <c r="E22" t="s">
        <v>17</v>
      </c>
      <c r="F22" s="1">
        <f>C20*F1</f>
        <v>263087.24832214764</v>
      </c>
      <c r="I22" t="s">
        <v>17</v>
      </c>
      <c r="J22" s="1">
        <f>C20*J1</f>
        <v>263087.24832214764</v>
      </c>
    </row>
    <row r="23" spans="1:11" x14ac:dyDescent="0.2">
      <c r="E23" t="s">
        <v>18</v>
      </c>
      <c r="F23" s="1">
        <f>C18*F1</f>
        <v>280000</v>
      </c>
    </row>
    <row r="25" spans="1:11" x14ac:dyDescent="0.2">
      <c r="E25" s="5">
        <f>ROUND(F20-C20,4)</f>
        <v>0</v>
      </c>
      <c r="F25" s="3" t="str">
        <f>IF(E25=G25,"=",IF(E25&gt;G25,"&gt;","&lt;"))</f>
        <v>&lt;</v>
      </c>
      <c r="G25" s="5">
        <f>ROUND(F1*C16/F10*(C20-C19),4)</f>
        <v>2.0000000000000001E-4</v>
      </c>
    </row>
    <row r="26" spans="1:11" x14ac:dyDescent="0.2">
      <c r="E26" s="3" t="s">
        <v>15</v>
      </c>
      <c r="F26" s="3" t="str">
        <f>IF(E25=G25,"=",IF(E25&gt;G25,"&gt;","&lt;"))</f>
        <v>&lt;</v>
      </c>
      <c r="G26" t="s">
        <v>16</v>
      </c>
    </row>
    <row r="27" spans="1:11" x14ac:dyDescent="0.2">
      <c r="E27" s="15" t="str">
        <f>IF(E25=G25,"Da der linke und der rechte Wert gleich sind, bleibt die EKR gleich.",IF(E25&gt;G25,"Da der linke Wert größer als der rechte ist, steigt die EKR.","Da der linke Wert kleiner als der rechte ist, sinkt die EKR."))</f>
        <v>Da der linke Wert kleiner als der rechte ist, sinkt die EKR.</v>
      </c>
      <c r="F27" s="15"/>
      <c r="G27" s="15"/>
    </row>
  </sheetData>
  <sheetProtection algorithmName="SHA-512" hashValue="6tn5suBb2qN2HJH+n1khLm9jFsLseEpWp3CKMbBKfpA7Qgze3C82yko/n1cPA28HwgCHKzNpZYUf0tZv2WPolA==" saltValue="3OkbqwlqQzrRCktXFvdKxQ==" spinCount="100000" sheet="1" objects="1" scenarios="1"/>
  <mergeCells count="1">
    <mergeCell ref="E27:G27"/>
  </mergeCells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3F4A-2FEE-431D-B93A-7CA340A771F1}">
  <dimension ref="A1:K27"/>
  <sheetViews>
    <sheetView zoomScale="120" zoomScaleNormal="120" workbookViewId="0"/>
  </sheetViews>
  <sheetFormatPr baseColWidth="10" defaultRowHeight="16" x14ac:dyDescent="0.2"/>
  <cols>
    <col min="1" max="1" width="8.33203125" customWidth="1"/>
    <col min="2" max="2" width="3.6640625" customWidth="1"/>
    <col min="3" max="3" width="14.33203125" style="6" bestFit="1" customWidth="1"/>
    <col min="4" max="4" width="3.6640625" style="6" customWidth="1"/>
    <col min="5" max="5" width="18.1640625" bestFit="1" customWidth="1"/>
    <col min="6" max="6" width="14.33203125" bestFit="1" customWidth="1"/>
    <col min="7" max="7" width="26.6640625" bestFit="1" customWidth="1"/>
    <col min="8" max="8" width="3.6640625" style="6" customWidth="1"/>
    <col min="9" max="9" width="18" customWidth="1"/>
    <col min="10" max="10" width="14.33203125" customWidth="1"/>
    <col min="11" max="11" width="3.6640625" customWidth="1"/>
  </cols>
  <sheetData>
    <row r="1" spans="1:11" x14ac:dyDescent="0.2">
      <c r="E1" t="s">
        <v>9</v>
      </c>
      <c r="F1" s="12">
        <v>3500000</v>
      </c>
      <c r="I1" t="s">
        <v>9</v>
      </c>
      <c r="J1" s="8">
        <f>F1</f>
        <v>3500000</v>
      </c>
      <c r="K1" s="1"/>
    </row>
    <row r="2" spans="1:11" x14ac:dyDescent="0.2">
      <c r="E2" t="s">
        <v>10</v>
      </c>
      <c r="F2" s="13">
        <v>0.05</v>
      </c>
      <c r="I2" t="s">
        <v>10</v>
      </c>
      <c r="J2" s="14">
        <f>F2</f>
        <v>0.05</v>
      </c>
      <c r="K2" s="4"/>
    </row>
    <row r="3" spans="1:11" x14ac:dyDescent="0.2">
      <c r="E3" t="s">
        <v>21</v>
      </c>
      <c r="F3" s="12">
        <f>F23</f>
        <v>280000</v>
      </c>
      <c r="I3" t="s">
        <v>21</v>
      </c>
      <c r="J3" s="8">
        <f>F3</f>
        <v>280000</v>
      </c>
      <c r="K3" s="4"/>
    </row>
    <row r="5" spans="1:11" x14ac:dyDescent="0.2">
      <c r="C5" s="10" t="s">
        <v>3</v>
      </c>
      <c r="D5" s="7"/>
      <c r="F5" s="11" t="s">
        <v>12</v>
      </c>
      <c r="H5" s="7"/>
      <c r="J5" s="11" t="s">
        <v>8</v>
      </c>
      <c r="K5" s="3"/>
    </row>
    <row r="6" spans="1:11" x14ac:dyDescent="0.2">
      <c r="C6" s="10"/>
      <c r="D6" s="7"/>
      <c r="F6" s="11" t="s">
        <v>20</v>
      </c>
      <c r="H6" s="7"/>
      <c r="J6" s="11" t="s">
        <v>19</v>
      </c>
      <c r="K6" s="3"/>
    </row>
    <row r="7" spans="1:11" x14ac:dyDescent="0.2">
      <c r="C7" s="7"/>
      <c r="D7" s="7"/>
      <c r="F7" s="3"/>
      <c r="H7" s="7"/>
      <c r="J7" s="3"/>
      <c r="K7" s="3"/>
    </row>
    <row r="8" spans="1:11" x14ac:dyDescent="0.2">
      <c r="A8" t="s">
        <v>0</v>
      </c>
      <c r="C8" s="12">
        <v>62500000</v>
      </c>
      <c r="D8" s="8"/>
      <c r="F8" s="1">
        <f>C8+F1</f>
        <v>66000000</v>
      </c>
      <c r="H8" s="8"/>
      <c r="J8" s="1">
        <f>C8</f>
        <v>62500000</v>
      </c>
      <c r="K8" s="1"/>
    </row>
    <row r="9" spans="1:11" x14ac:dyDescent="0.2">
      <c r="A9" t="s">
        <v>1</v>
      </c>
      <c r="C9" s="12">
        <v>12000000</v>
      </c>
      <c r="D9" s="8"/>
      <c r="F9" s="1">
        <f>C9</f>
        <v>12000000</v>
      </c>
      <c r="H9" s="8"/>
      <c r="J9" s="1">
        <f>C9+J1</f>
        <v>15500000</v>
      </c>
      <c r="K9" s="1"/>
    </row>
    <row r="10" spans="1:11" x14ac:dyDescent="0.2">
      <c r="A10" t="s">
        <v>2</v>
      </c>
      <c r="C10" s="8">
        <f>C8+C9</f>
        <v>74500000</v>
      </c>
      <c r="D10" s="8"/>
      <c r="F10" s="1">
        <f>F8+F9</f>
        <v>78000000</v>
      </c>
      <c r="H10" s="8"/>
      <c r="J10" s="1">
        <f>J8+J9</f>
        <v>78000000</v>
      </c>
      <c r="K10" s="1"/>
    </row>
    <row r="11" spans="1:11" x14ac:dyDescent="0.2">
      <c r="C11" s="7"/>
      <c r="D11" s="7"/>
      <c r="F11" s="3"/>
      <c r="H11" s="7"/>
      <c r="J11" s="3"/>
      <c r="K11" s="3"/>
    </row>
    <row r="12" spans="1:11" x14ac:dyDescent="0.2">
      <c r="A12" t="s">
        <v>14</v>
      </c>
      <c r="C12" s="12">
        <v>5000000</v>
      </c>
      <c r="D12" s="8"/>
      <c r="F12" s="1">
        <f>F14-F13</f>
        <v>5280000</v>
      </c>
      <c r="H12" s="8"/>
      <c r="J12" s="1">
        <f>J14-J13</f>
        <v>5105000</v>
      </c>
      <c r="K12" s="1"/>
    </row>
    <row r="13" spans="1:11" x14ac:dyDescent="0.2">
      <c r="A13" t="s">
        <v>7</v>
      </c>
      <c r="C13" s="12">
        <v>600000</v>
      </c>
      <c r="D13" s="8"/>
      <c r="F13" s="1">
        <f>C13</f>
        <v>600000</v>
      </c>
      <c r="H13" s="8"/>
      <c r="J13" s="1">
        <f>C13+J1*J2</f>
        <v>775000</v>
      </c>
      <c r="K13" s="1"/>
    </row>
    <row r="14" spans="1:11" x14ac:dyDescent="0.2">
      <c r="A14" t="s">
        <v>13</v>
      </c>
      <c r="C14" s="8">
        <f>C12+C13</f>
        <v>5600000</v>
      </c>
      <c r="D14" s="8"/>
      <c r="F14" s="1">
        <f>C14+F3</f>
        <v>5880000</v>
      </c>
      <c r="H14" s="8"/>
      <c r="J14" s="1">
        <f>C14+J3</f>
        <v>5880000</v>
      </c>
      <c r="K14" s="1"/>
    </row>
    <row r="15" spans="1:11" x14ac:dyDescent="0.2">
      <c r="C15" s="8"/>
      <c r="D15" s="8"/>
      <c r="H15" s="8"/>
    </row>
    <row r="16" spans="1:11" x14ac:dyDescent="0.2">
      <c r="A16" t="s">
        <v>11</v>
      </c>
      <c r="C16" s="9">
        <f>C9/C8</f>
        <v>0.192</v>
      </c>
      <c r="D16" s="9"/>
      <c r="F16" s="2">
        <f>F9/F8</f>
        <v>0.18181818181818182</v>
      </c>
      <c r="H16" s="9"/>
      <c r="J16" s="2">
        <f>J9/J8</f>
        <v>0.248</v>
      </c>
      <c r="K16" s="2"/>
    </row>
    <row r="18" spans="1:11" x14ac:dyDescent="0.2">
      <c r="A18" t="s">
        <v>4</v>
      </c>
      <c r="C18" s="9">
        <f>C12/C8</f>
        <v>0.08</v>
      </c>
      <c r="D18" s="9"/>
      <c r="F18" s="2">
        <f>F12/F8</f>
        <v>0.08</v>
      </c>
      <c r="H18" s="9"/>
      <c r="J18" s="2">
        <f>J12/J8</f>
        <v>8.1680000000000003E-2</v>
      </c>
      <c r="K18" s="2"/>
    </row>
    <row r="19" spans="1:11" x14ac:dyDescent="0.2">
      <c r="A19" t="s">
        <v>5</v>
      </c>
      <c r="C19" s="9">
        <f>C13/C9</f>
        <v>0.05</v>
      </c>
      <c r="D19" s="9"/>
      <c r="F19" s="2">
        <f>F13/F9</f>
        <v>0.05</v>
      </c>
      <c r="H19" s="9"/>
      <c r="J19" s="2">
        <f>J13/J9</f>
        <v>0.05</v>
      </c>
      <c r="K19" s="2"/>
    </row>
    <row r="20" spans="1:11" x14ac:dyDescent="0.2">
      <c r="A20" t="s">
        <v>6</v>
      </c>
      <c r="C20" s="9">
        <f>C14/C10</f>
        <v>7.5167785234899323E-2</v>
      </c>
      <c r="D20" s="9"/>
      <c r="F20" s="2">
        <f>F14/F10</f>
        <v>7.5384615384615383E-2</v>
      </c>
      <c r="H20" s="9"/>
      <c r="J20" s="2">
        <f>J14/J10</f>
        <v>7.5384615384615383E-2</v>
      </c>
      <c r="K20" s="2"/>
    </row>
    <row r="22" spans="1:11" x14ac:dyDescent="0.2">
      <c r="E22" t="s">
        <v>17</v>
      </c>
      <c r="F22" s="1">
        <f>C20*F1</f>
        <v>263087.24832214764</v>
      </c>
      <c r="I22" t="s">
        <v>17</v>
      </c>
      <c r="J22" s="1">
        <f>C20*J1</f>
        <v>263087.24832214764</v>
      </c>
    </row>
    <row r="23" spans="1:11" x14ac:dyDescent="0.2">
      <c r="E23" t="s">
        <v>18</v>
      </c>
      <c r="F23" s="1">
        <f>C18*F1</f>
        <v>280000</v>
      </c>
    </row>
    <row r="25" spans="1:11" x14ac:dyDescent="0.2">
      <c r="E25" s="5">
        <f>ROUND(F20-C20,4)</f>
        <v>2.0000000000000001E-4</v>
      </c>
      <c r="F25" s="3" t="str">
        <f>IF(E25=G25,"=",IF(E25&gt;G25,"&gt;","&lt;"))</f>
        <v>=</v>
      </c>
      <c r="G25" s="5">
        <f>ROUND(F1*C16/F10*(C20-C19),4)</f>
        <v>2.0000000000000001E-4</v>
      </c>
    </row>
    <row r="26" spans="1:11" x14ac:dyDescent="0.2">
      <c r="E26" s="3" t="s">
        <v>15</v>
      </c>
      <c r="F26" s="3" t="str">
        <f>IF(E25=G25,"=",IF(E25&gt;G25,"&gt;","&lt;"))</f>
        <v>=</v>
      </c>
      <c r="G26" t="s">
        <v>16</v>
      </c>
    </row>
    <row r="27" spans="1:11" x14ac:dyDescent="0.2">
      <c r="E27" s="15" t="str">
        <f>IF(E25=G25,"Da der linke und der rechte Wert gleich sind, bleibt die EKR gleich.",IF(E25&gt;G25,"Da der linke Wert größer als der rechte ist, steigt die EKR.","Da der linke Wert kleiner als der rechte ist, sinkt die EKR."))</f>
        <v>Da der linke und der rechte Wert gleich sind, bleibt die EKR gleich.</v>
      </c>
      <c r="F27" s="15"/>
      <c r="G27" s="15"/>
    </row>
  </sheetData>
  <sheetProtection algorithmName="SHA-512" hashValue="UDiK7S2+0cV3WmIaFC1KL75wNfWpNwQqlJzyuYg8igJroRu8//s4l7HEudEVTWnCFYaIJdK1+xJmyxjwQ23T7Q==" saltValue="ZyQ2XaCMh2iy5onmFZjsyA==" spinCount="100000" sheet="1" objects="1" scenarios="1"/>
  <mergeCells count="1">
    <mergeCell ref="E27:G27"/>
  </mergeCells>
  <pageMargins left="0.7" right="0.7" top="0.78740157499999996" bottom="0.78740157499999996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47E8-1315-44B6-B7DA-81902FE2F965}">
  <dimension ref="A1:K27"/>
  <sheetViews>
    <sheetView zoomScale="120" zoomScaleNormal="120" workbookViewId="0"/>
  </sheetViews>
  <sheetFormatPr baseColWidth="10" defaultRowHeight="16" x14ac:dyDescent="0.2"/>
  <cols>
    <col min="1" max="1" width="8.33203125" customWidth="1"/>
    <col min="2" max="2" width="3.6640625" customWidth="1"/>
    <col min="3" max="3" width="14.33203125" style="6" bestFit="1" customWidth="1"/>
    <col min="4" max="4" width="3.6640625" style="6" customWidth="1"/>
    <col min="5" max="5" width="18.1640625" bestFit="1" customWidth="1"/>
    <col min="6" max="6" width="14.33203125" bestFit="1" customWidth="1"/>
    <col min="7" max="7" width="26.6640625" bestFit="1" customWidth="1"/>
    <col min="8" max="8" width="3.6640625" style="6" customWidth="1"/>
    <col min="9" max="9" width="18" customWidth="1"/>
    <col min="10" max="10" width="14.33203125" customWidth="1"/>
    <col min="11" max="11" width="3.6640625" customWidth="1"/>
  </cols>
  <sheetData>
    <row r="1" spans="1:11" x14ac:dyDescent="0.2">
      <c r="E1" t="s">
        <v>9</v>
      </c>
      <c r="F1" s="12">
        <v>3500000</v>
      </c>
      <c r="I1" t="s">
        <v>9</v>
      </c>
      <c r="J1" s="8">
        <f>F1</f>
        <v>3500000</v>
      </c>
      <c r="K1" s="1"/>
    </row>
    <row r="2" spans="1:11" x14ac:dyDescent="0.2">
      <c r="E2" t="s">
        <v>10</v>
      </c>
      <c r="F2" s="13">
        <v>0.05</v>
      </c>
      <c r="I2" t="s">
        <v>10</v>
      </c>
      <c r="J2" s="14">
        <f>F2</f>
        <v>0.05</v>
      </c>
      <c r="K2" s="4"/>
    </row>
    <row r="3" spans="1:11" x14ac:dyDescent="0.2">
      <c r="E3" t="s">
        <v>21</v>
      </c>
      <c r="F3" s="12">
        <v>484000</v>
      </c>
      <c r="I3" t="s">
        <v>21</v>
      </c>
      <c r="J3" s="8">
        <f>F3</f>
        <v>484000</v>
      </c>
      <c r="K3" s="4"/>
    </row>
    <row r="5" spans="1:11" x14ac:dyDescent="0.2">
      <c r="C5" s="10" t="s">
        <v>3</v>
      </c>
      <c r="D5" s="7"/>
      <c r="F5" s="11" t="s">
        <v>12</v>
      </c>
      <c r="H5" s="7"/>
      <c r="J5" s="11" t="s">
        <v>8</v>
      </c>
      <c r="K5" s="3"/>
    </row>
    <row r="6" spans="1:11" x14ac:dyDescent="0.2">
      <c r="C6" s="10"/>
      <c r="D6" s="7"/>
      <c r="F6" s="11" t="s">
        <v>20</v>
      </c>
      <c r="H6" s="7"/>
      <c r="J6" s="11" t="s">
        <v>19</v>
      </c>
      <c r="K6" s="3"/>
    </row>
    <row r="7" spans="1:11" x14ac:dyDescent="0.2">
      <c r="C7" s="7"/>
      <c r="D7" s="7"/>
      <c r="F7" s="3"/>
      <c r="H7" s="7"/>
      <c r="J7" s="3"/>
      <c r="K7" s="3"/>
    </row>
    <row r="8" spans="1:11" x14ac:dyDescent="0.2">
      <c r="A8" t="s">
        <v>0</v>
      </c>
      <c r="C8" s="12">
        <v>62500000</v>
      </c>
      <c r="D8" s="8"/>
      <c r="F8" s="1">
        <f>C8+F1</f>
        <v>66000000</v>
      </c>
      <c r="H8" s="8"/>
      <c r="J8" s="1">
        <f>C8</f>
        <v>62500000</v>
      </c>
      <c r="K8" s="1"/>
    </row>
    <row r="9" spans="1:11" x14ac:dyDescent="0.2">
      <c r="A9" t="s">
        <v>1</v>
      </c>
      <c r="C9" s="12">
        <v>12000000</v>
      </c>
      <c r="D9" s="8"/>
      <c r="F9" s="1">
        <f>C9</f>
        <v>12000000</v>
      </c>
      <c r="H9" s="8"/>
      <c r="J9" s="1">
        <f>C9+J1</f>
        <v>15500000</v>
      </c>
      <c r="K9" s="1"/>
    </row>
    <row r="10" spans="1:11" x14ac:dyDescent="0.2">
      <c r="A10" t="s">
        <v>2</v>
      </c>
      <c r="C10" s="8">
        <f>C8+C9</f>
        <v>74500000</v>
      </c>
      <c r="D10" s="8"/>
      <c r="F10" s="1">
        <f>F8+F9</f>
        <v>78000000</v>
      </c>
      <c r="H10" s="8"/>
      <c r="J10" s="1">
        <f>J8+J9</f>
        <v>78000000</v>
      </c>
      <c r="K10" s="1"/>
    </row>
    <row r="11" spans="1:11" x14ac:dyDescent="0.2">
      <c r="C11" s="7"/>
      <c r="D11" s="7"/>
      <c r="F11" s="3"/>
      <c r="H11" s="7"/>
      <c r="J11" s="3"/>
      <c r="K11" s="3"/>
    </row>
    <row r="12" spans="1:11" x14ac:dyDescent="0.2">
      <c r="A12" t="s">
        <v>14</v>
      </c>
      <c r="C12" s="12">
        <v>5000000</v>
      </c>
      <c r="D12" s="8"/>
      <c r="F12" s="1">
        <f>F14-F13</f>
        <v>5484000</v>
      </c>
      <c r="H12" s="8"/>
      <c r="J12" s="1">
        <f>J14-J13</f>
        <v>5309000</v>
      </c>
      <c r="K12" s="1"/>
    </row>
    <row r="13" spans="1:11" x14ac:dyDescent="0.2">
      <c r="A13" t="s">
        <v>7</v>
      </c>
      <c r="C13" s="12">
        <v>600000</v>
      </c>
      <c r="D13" s="8"/>
      <c r="F13" s="1">
        <f>C13</f>
        <v>600000</v>
      </c>
      <c r="H13" s="8"/>
      <c r="J13" s="1">
        <f>C13+J1*J2</f>
        <v>775000</v>
      </c>
      <c r="K13" s="1"/>
    </row>
    <row r="14" spans="1:11" x14ac:dyDescent="0.2">
      <c r="A14" t="s">
        <v>13</v>
      </c>
      <c r="C14" s="8">
        <f>C12+C13</f>
        <v>5600000</v>
      </c>
      <c r="D14" s="8"/>
      <c r="F14" s="1">
        <f>C14+F3</f>
        <v>6084000</v>
      </c>
      <c r="H14" s="8"/>
      <c r="J14" s="1">
        <f>C14+J3</f>
        <v>6084000</v>
      </c>
      <c r="K14" s="1"/>
    </row>
    <row r="15" spans="1:11" x14ac:dyDescent="0.2">
      <c r="C15" s="8"/>
      <c r="D15" s="8"/>
      <c r="H15" s="8"/>
    </row>
    <row r="16" spans="1:11" x14ac:dyDescent="0.2">
      <c r="A16" t="s">
        <v>11</v>
      </c>
      <c r="C16" s="9">
        <f>C9/C8</f>
        <v>0.192</v>
      </c>
      <c r="D16" s="9"/>
      <c r="F16" s="2">
        <f>F9/F8</f>
        <v>0.18181818181818182</v>
      </c>
      <c r="H16" s="9"/>
      <c r="J16" s="2">
        <f>J9/J8</f>
        <v>0.248</v>
      </c>
      <c r="K16" s="2"/>
    </row>
    <row r="18" spans="1:11" x14ac:dyDescent="0.2">
      <c r="A18" t="s">
        <v>4</v>
      </c>
      <c r="C18" s="9">
        <f>C12/C8</f>
        <v>0.08</v>
      </c>
      <c r="D18" s="9"/>
      <c r="F18" s="2">
        <f>F12/F8</f>
        <v>8.309090909090909E-2</v>
      </c>
      <c r="H18" s="9"/>
      <c r="J18" s="2">
        <f>J12/J8</f>
        <v>8.4944000000000006E-2</v>
      </c>
      <c r="K18" s="2"/>
    </row>
    <row r="19" spans="1:11" x14ac:dyDescent="0.2">
      <c r="A19" t="s">
        <v>5</v>
      </c>
      <c r="C19" s="9">
        <f>C13/C9</f>
        <v>0.05</v>
      </c>
      <c r="D19" s="9"/>
      <c r="F19" s="2">
        <f>F13/F9</f>
        <v>0.05</v>
      </c>
      <c r="H19" s="9"/>
      <c r="J19" s="2">
        <f>J13/J9</f>
        <v>0.05</v>
      </c>
      <c r="K19" s="2"/>
    </row>
    <row r="20" spans="1:11" x14ac:dyDescent="0.2">
      <c r="A20" t="s">
        <v>6</v>
      </c>
      <c r="C20" s="9">
        <f>C14/C10</f>
        <v>7.5167785234899323E-2</v>
      </c>
      <c r="D20" s="9"/>
      <c r="F20" s="2">
        <f>F14/F10</f>
        <v>7.8E-2</v>
      </c>
      <c r="H20" s="9"/>
      <c r="J20" s="2">
        <f>J14/J10</f>
        <v>7.8E-2</v>
      </c>
      <c r="K20" s="2"/>
    </row>
    <row r="22" spans="1:11" x14ac:dyDescent="0.2">
      <c r="E22" t="s">
        <v>17</v>
      </c>
      <c r="F22" s="1">
        <f>C20*F1</f>
        <v>263087.24832214764</v>
      </c>
      <c r="I22" t="s">
        <v>17</v>
      </c>
      <c r="J22" s="1">
        <f>C20*J1</f>
        <v>263087.24832214764</v>
      </c>
    </row>
    <row r="23" spans="1:11" x14ac:dyDescent="0.2">
      <c r="E23" t="s">
        <v>18</v>
      </c>
      <c r="F23" s="1">
        <f>C18*F1</f>
        <v>280000</v>
      </c>
    </row>
    <row r="25" spans="1:11" x14ac:dyDescent="0.2">
      <c r="E25" s="5">
        <f>ROUND(F20-C20,4)</f>
        <v>2.8E-3</v>
      </c>
      <c r="F25" s="3" t="str">
        <f>IF(E25=G25,"=",IF(E25&gt;G25,"&gt;","&lt;"))</f>
        <v>&gt;</v>
      </c>
      <c r="G25" s="5">
        <f>ROUND(F1*C16/F10*(C20-C19),4)</f>
        <v>2.0000000000000001E-4</v>
      </c>
    </row>
    <row r="26" spans="1:11" x14ac:dyDescent="0.2">
      <c r="E26" s="3" t="s">
        <v>15</v>
      </c>
      <c r="F26" s="3" t="str">
        <f>IF(E25=G25,"=",IF(E25&gt;G25,"&gt;","&lt;"))</f>
        <v>&gt;</v>
      </c>
      <c r="G26" t="s">
        <v>16</v>
      </c>
    </row>
    <row r="27" spans="1:11" x14ac:dyDescent="0.2">
      <c r="E27" s="15" t="str">
        <f>IF(E25=G25,"Da der linke und der rechte Wert gleich sind, bleibt die EKR gleich.",IF(E25&gt;G25,"Da der linke Wert größer als der rechte ist, steigt die EKR.","Da der linke Wert kleiner als der rechte ist, sinkt die EKR."))</f>
        <v>Da der linke Wert größer als der rechte ist, steigt die EKR.</v>
      </c>
      <c r="F27" s="15"/>
      <c r="G27" s="15"/>
    </row>
  </sheetData>
  <sheetProtection algorithmName="SHA-512" hashValue="dvzTEDSkj3n+ToufN42MhJ4S9qIodrBK6oI0MrQz19QMxy/1Sh8dqTPmEeDOMMPxKHNSx6jiLOEHd97Hdd9/cg==" saltValue="/7uCGDKf8MHSwBhiihg2jw==" spinCount="100000" sheet="1" objects="1" scenarios="1"/>
  <mergeCells count="1">
    <mergeCell ref="E27:G27"/>
  </mergeCell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GKR const, EKR sinkt bei EF</vt:lpstr>
      <vt:lpstr>GKR steigt, EKR const bei EF</vt:lpstr>
      <vt:lpstr>GKR steigt, EKR steigt bei 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Recht</dc:creator>
  <cp:lastModifiedBy>Alexander Recht</cp:lastModifiedBy>
  <dcterms:created xsi:type="dcterms:W3CDTF">2026-02-04T14:39:52Z</dcterms:created>
  <dcterms:modified xsi:type="dcterms:W3CDTF">2026-02-18T17:21:27Z</dcterms:modified>
</cp:coreProperties>
</file>